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waja\Documents\Projects\_Bookkeeping project\_Accellence Business Solutions Inc\Ghost\Articles\Tax\Other\"/>
    </mc:Choice>
  </mc:AlternateContent>
  <xr:revisionPtr revIDLastSave="0" documentId="13_ncr:1_{FD4A90CC-3775-4CF4-A3B5-4669EC369500}" xr6:coauthVersionLast="47" xr6:coauthVersionMax="47" xr10:uidLastSave="{00000000-0000-0000-0000-000000000000}"/>
  <bookViews>
    <workbookView xWindow="-120" yWindow="-120" windowWidth="19440" windowHeight="10440" xr2:uid="{154D6153-D32D-4A28-8C54-B3B9A1923524}"/>
  </bookViews>
  <sheets>
    <sheet name="Calc of instalment penalty" sheetId="1" r:id="rId1"/>
  </sheets>
  <definedNames>
    <definedName name="_xlnm._FilterDatabase" localSheetId="0" hidden="1">'Calc of instalment penalty'!$A$3:$G$18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F4" i="1" l="1"/>
  <c r="G4" i="1" s="1"/>
  <c r="H4" i="1" l="1"/>
  <c r="F5" i="1" l="1"/>
  <c r="G5" i="1" s="1"/>
  <c r="H5" i="1"/>
  <c r="I4" i="1"/>
  <c r="F6" i="1" l="1"/>
  <c r="G6" i="1" s="1"/>
  <c r="H6" i="1"/>
  <c r="I5" i="1"/>
  <c r="F7" i="1" l="1"/>
  <c r="G7" i="1" s="1"/>
  <c r="H7" i="1"/>
  <c r="I6" i="1"/>
  <c r="F8" i="1" l="1"/>
  <c r="G8" i="1" s="1"/>
  <c r="H8" i="1"/>
  <c r="I7" i="1"/>
  <c r="F9" i="1" l="1"/>
  <c r="G9" i="1" s="1"/>
  <c r="H9" i="1"/>
  <c r="I8" i="1"/>
  <c r="F10" i="1" l="1"/>
  <c r="G10" i="1" s="1"/>
  <c r="H10" i="1"/>
  <c r="I9" i="1"/>
  <c r="F11" i="1" l="1"/>
  <c r="G11" i="1" s="1"/>
  <c r="H11" i="1"/>
  <c r="I10" i="1"/>
  <c r="F12" i="1" l="1"/>
  <c r="G12" i="1" s="1"/>
  <c r="H12" i="1"/>
  <c r="I11" i="1"/>
  <c r="F13" i="1" l="1"/>
  <c r="G13" i="1" s="1"/>
  <c r="H13" i="1"/>
  <c r="I12" i="1"/>
  <c r="F14" i="1" l="1"/>
  <c r="G14" i="1" s="1"/>
  <c r="H14" i="1"/>
  <c r="I13" i="1"/>
  <c r="F15" i="1" l="1"/>
  <c r="G15" i="1" s="1"/>
  <c r="H15" i="1"/>
  <c r="I14" i="1"/>
  <c r="F16" i="1" l="1"/>
  <c r="G16" i="1" s="1"/>
  <c r="H16" i="1"/>
  <c r="I15" i="1"/>
  <c r="F17" i="1" l="1"/>
  <c r="G17" i="1" s="1"/>
  <c r="G19" i="1" s="1"/>
  <c r="H17" i="1"/>
  <c r="I17" i="1" s="1"/>
  <c r="I16" i="1"/>
  <c r="A21" i="1" l="1"/>
  <c r="M4" i="1"/>
  <c r="I19" i="1"/>
  <c r="L7" i="1" s="1"/>
  <c r="M7" i="1" s="1"/>
  <c r="M8" i="1" l="1"/>
  <c r="M9" i="1" s="1"/>
  <c r="K12" i="1" s="1"/>
</calcChain>
</file>

<file path=xl/sharedStrings.xml><?xml version="1.0" encoding="utf-8"?>
<sst xmlns="http://schemas.openxmlformats.org/spreadsheetml/2006/main" count="22" uniqueCount="22">
  <si>
    <t>date</t>
  </si>
  <si>
    <t>Instalment payment due</t>
  </si>
  <si>
    <t>Payment received</t>
  </si>
  <si>
    <t>Balance</t>
  </si>
  <si>
    <t>Number of days</t>
  </si>
  <si>
    <t>Interest</t>
  </si>
  <si>
    <t>Instalment interest</t>
  </si>
  <si>
    <t>Total</t>
  </si>
  <si>
    <t>Calculation of instalment penalty</t>
  </si>
  <si>
    <t>Description</t>
  </si>
  <si>
    <t>Amount</t>
  </si>
  <si>
    <t>Difference</t>
  </si>
  <si>
    <r>
      <t>Instalment penalty</t>
    </r>
    <r>
      <rPr>
        <sz val="11"/>
        <color rgb="FF333333"/>
        <rFont val="Noto Sans"/>
        <family val="2"/>
      </rPr>
      <t> (one-half of the difference)</t>
    </r>
  </si>
  <si>
    <t>YTD Instalment payments due</t>
  </si>
  <si>
    <t>Calculations</t>
  </si>
  <si>
    <t>$1000</t>
  </si>
  <si>
    <t>25% of the instalment interest charged if Corporation had made no payment</t>
  </si>
  <si>
    <r>
      <t>Minus</t>
    </r>
    <r>
      <rPr>
        <sz val="11"/>
        <color rgb="FF333333"/>
        <rFont val="Noto Sans"/>
        <family val="2"/>
      </rPr>
      <t> the greater of:</t>
    </r>
  </si>
  <si>
    <t>Calculation of instalment interest</t>
  </si>
  <si>
    <t>Rate</t>
  </si>
  <si>
    <t>Interest if corp made no payment</t>
  </si>
  <si>
    <t>An interest rate of 5% compounded daily with a balance-due day of
February 29, 2024 is used in the following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</si>
</sst>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333333"/>
      <name val="Noto Sans"/>
      <family val="2"/>
    </font>
    <font>
      <b/>
      <sz val="11"/>
      <color rgb="FF333333"/>
      <name val="Noto Sans"/>
      <family val="2"/>
    </font>
    <font>
      <b/>
      <sz val="12"/>
      <color rgb="FF333333"/>
      <name val="Lato"/>
      <family val="2"/>
    </font>
    <font>
      <sz val="11"/>
      <color rgb="FF333333"/>
      <name val="Calibri"/>
      <family val="2"/>
      <scheme val="minor"/>
    </font>
    <font>
      <b/>
      <sz val="11"/>
      <color rgb="FF333333"/>
      <name val="Lato"/>
      <family val="2"/>
    </font>
  </fonts>
  <fills count="4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14" fontId="0" fillId="0" borderId="0" xfId="0" applyNumberFormat="1"/>
    <xf numFmtId="43" fontId="0" fillId="0" borderId="0" xfId="1" applyFont="1"/>
    <xf numFmtId="43" fontId="0" fillId="0" borderId="2" xfId="1" applyFont="1" applyBorder="1"/>
    <xf numFmtId="0" fontId="5" fillId="0" borderId="0" xfId="0" applyFont="1" applyAlignment="1">
      <alignment vertical="center"/>
    </xf>
    <xf numFmtId="0" fontId="2" fillId="0" borderId="0" xfId="0" applyFont="1" applyAlignment="1">
      <alignment wrapText="1"/>
    </xf>
    <xf numFmtId="43" fontId="2" fillId="0" borderId="0" xfId="1" applyFont="1" applyAlignment="1">
      <alignment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43" fontId="4" fillId="2" borderId="4" xfId="1" applyFont="1" applyFill="1" applyBorder="1" applyAlignment="1">
      <alignment horizontal="center" wrapText="1"/>
    </xf>
    <xf numFmtId="43" fontId="4" fillId="2" borderId="3" xfId="1" applyFont="1" applyFill="1" applyBorder="1" applyAlignment="1">
      <alignment horizontal="center" wrapText="1"/>
    </xf>
    <xf numFmtId="43" fontId="4" fillId="2" borderId="5" xfId="1" applyFont="1" applyFill="1" applyBorder="1" applyAlignment="1">
      <alignment horizontal="center" wrapText="1"/>
    </xf>
    <xf numFmtId="4" fontId="0" fillId="0" borderId="0" xfId="0" applyNumberFormat="1"/>
    <xf numFmtId="4" fontId="0" fillId="0" borderId="1" xfId="0" applyNumberFormat="1" applyBorder="1"/>
    <xf numFmtId="0" fontId="7" fillId="0" borderId="0" xfId="0" applyFont="1" applyAlignment="1">
      <alignment vertical="center"/>
    </xf>
    <xf numFmtId="4" fontId="3" fillId="0" borderId="0" xfId="0" applyNumberFormat="1" applyFont="1"/>
    <xf numFmtId="4" fontId="4" fillId="0" borderId="0" xfId="0" applyNumberFormat="1" applyFont="1"/>
    <xf numFmtId="0" fontId="2" fillId="3" borderId="7" xfId="0" applyFont="1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>
      <alignment wrapText="1"/>
    </xf>
    <xf numFmtId="14" fontId="2" fillId="3" borderId="3" xfId="0" applyNumberFormat="1" applyFont="1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2" fillId="0" borderId="0" xfId="0" applyFont="1" applyAlignment="1"/>
    <xf numFmtId="14" fontId="0" fillId="0" borderId="1" xfId="0" applyNumberFormat="1" applyBorder="1"/>
    <xf numFmtId="9" fontId="0" fillId="0" borderId="0" xfId="0" applyNumberFormat="1" applyBorder="1"/>
    <xf numFmtId="3" fontId="6" fillId="0" borderId="0" xfId="0" applyNumberFormat="1" applyFont="1" applyBorder="1"/>
    <xf numFmtId="0" fontId="0" fillId="0" borderId="0" xfId="0" applyBorder="1"/>
    <xf numFmtId="4" fontId="0" fillId="0" borderId="0" xfId="0" applyNumberFormat="1" applyBorder="1"/>
    <xf numFmtId="43" fontId="0" fillId="0" borderId="0" xfId="1" applyFont="1" applyBorder="1"/>
    <xf numFmtId="0" fontId="3" fillId="0" borderId="1" xfId="0" applyFont="1" applyBorder="1"/>
    <xf numFmtId="0" fontId="4" fillId="0" borderId="1" xfId="0" applyFont="1" applyBorder="1"/>
    <xf numFmtId="0" fontId="0" fillId="0" borderId="1" xfId="0" quotePrefix="1" applyBorder="1"/>
    <xf numFmtId="0" fontId="0" fillId="0" borderId="1" xfId="0" applyBorder="1"/>
    <xf numFmtId="12" fontId="4" fillId="2" borderId="4" xfId="1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B164B-E2AA-4E76-AC59-5A5A3FDF9C2C}">
  <dimension ref="A1:M21"/>
  <sheetViews>
    <sheetView tabSelected="1" zoomScale="75" zoomScaleNormal="75" workbookViewId="0">
      <pane ySplit="3" topLeftCell="A4" activePane="bottomLeft" state="frozen"/>
      <selection pane="bottomLeft" activeCell="G3" sqref="G3"/>
    </sheetView>
  </sheetViews>
  <sheetFormatPr defaultRowHeight="15" x14ac:dyDescent="0.25"/>
  <cols>
    <col min="1" max="1" width="15" style="1" customWidth="1"/>
    <col min="2" max="2" width="9" style="1" customWidth="1"/>
    <col min="3" max="3" width="15" customWidth="1"/>
    <col min="4" max="4" width="12.85546875" customWidth="1"/>
    <col min="5" max="5" width="10.42578125" customWidth="1"/>
    <col min="6" max="6" width="15.5703125" style="12" bestFit="1" customWidth="1"/>
    <col min="7" max="7" width="13.28515625" style="2" customWidth="1"/>
    <col min="8" max="8" width="17" customWidth="1"/>
    <col min="9" max="9" width="17.85546875" style="2" customWidth="1"/>
    <col min="10" max="10" width="12.140625" customWidth="1"/>
    <col min="11" max="11" width="51.5703125" customWidth="1"/>
    <col min="12" max="12" width="13.42578125" style="2" customWidth="1"/>
    <col min="13" max="13" width="12.42578125" style="2" bestFit="1" customWidth="1"/>
  </cols>
  <sheetData>
    <row r="1" spans="1:13" s="5" customFormat="1" ht="19.5" x14ac:dyDescent="0.25">
      <c r="A1" s="4" t="s">
        <v>18</v>
      </c>
      <c r="I1" s="6"/>
      <c r="K1" s="4" t="s">
        <v>8</v>
      </c>
      <c r="L1" s="6"/>
      <c r="M1" s="6"/>
    </row>
    <row r="2" spans="1:13" ht="18" x14ac:dyDescent="0.25">
      <c r="A2" s="29" t="s">
        <v>21</v>
      </c>
      <c r="K2" s="14"/>
    </row>
    <row r="3" spans="1:13" ht="49.5" x14ac:dyDescent="0.3">
      <c r="A3" s="7" t="s">
        <v>0</v>
      </c>
      <c r="B3" s="8" t="s">
        <v>19</v>
      </c>
      <c r="C3" s="8" t="s">
        <v>1</v>
      </c>
      <c r="D3" s="8" t="s">
        <v>2</v>
      </c>
      <c r="E3" s="8" t="s">
        <v>4</v>
      </c>
      <c r="F3" s="8" t="s">
        <v>3</v>
      </c>
      <c r="G3" s="9" t="s">
        <v>5</v>
      </c>
      <c r="H3" s="10" t="s">
        <v>13</v>
      </c>
      <c r="I3" s="11" t="s">
        <v>20</v>
      </c>
      <c r="K3" s="10" t="s">
        <v>9</v>
      </c>
      <c r="L3" s="9" t="s">
        <v>14</v>
      </c>
      <c r="M3" s="11" t="s">
        <v>10</v>
      </c>
    </row>
    <row r="4" spans="1:13" ht="16.5" x14ac:dyDescent="0.3">
      <c r="A4" s="30">
        <v>44957</v>
      </c>
      <c r="B4" s="31">
        <v>0.05</v>
      </c>
      <c r="C4" s="32">
        <v>5000</v>
      </c>
      <c r="D4" s="33"/>
      <c r="E4" s="33">
        <f>(A5-A4)</f>
        <v>28</v>
      </c>
      <c r="F4" s="34">
        <f>C4</f>
        <v>5000</v>
      </c>
      <c r="G4" s="35">
        <f>F4*(1+B4/365)^(365/(365/E4))-F4</f>
        <v>19.213590650350852</v>
      </c>
      <c r="H4" s="13">
        <f>F4</f>
        <v>5000</v>
      </c>
      <c r="I4" s="3">
        <f>H4*(1+B4/365)^(365/(365/E4))-H4</f>
        <v>19.213590650350852</v>
      </c>
      <c r="K4" s="36" t="s">
        <v>6</v>
      </c>
      <c r="L4" s="35"/>
      <c r="M4" s="3">
        <f>G19</f>
        <v>1767.8</v>
      </c>
    </row>
    <row r="5" spans="1:13" ht="16.5" x14ac:dyDescent="0.3">
      <c r="A5" s="30">
        <v>44985</v>
      </c>
      <c r="B5" s="31">
        <v>0.05</v>
      </c>
      <c r="C5" s="32">
        <v>5000</v>
      </c>
      <c r="D5" s="32"/>
      <c r="E5" s="33">
        <f>(A6-A5)</f>
        <v>12</v>
      </c>
      <c r="F5" s="34">
        <f t="shared" ref="F5:F17" si="0">F4+C5+G4-D5</f>
        <v>10019.21359065035</v>
      </c>
      <c r="G5" s="35">
        <f t="shared" ref="G5:G15" si="1">F5*(1+B5/365)^(365/(365/E5))-F5</f>
        <v>16.482354675910756</v>
      </c>
      <c r="H5" s="13">
        <f>H4+C5</f>
        <v>10000</v>
      </c>
      <c r="I5" s="3">
        <f t="shared" ref="I5:I17" si="2">H5*(1+B5/365)^(365/(365/E5))-H5</f>
        <v>16.450746884258479</v>
      </c>
      <c r="K5" s="37" t="s">
        <v>17</v>
      </c>
      <c r="L5" s="35"/>
      <c r="M5" s="3"/>
    </row>
    <row r="6" spans="1:13" x14ac:dyDescent="0.25">
      <c r="A6" s="30">
        <v>44997</v>
      </c>
      <c r="B6" s="31">
        <v>0.05</v>
      </c>
      <c r="C6" s="32"/>
      <c r="D6" s="32">
        <v>2000</v>
      </c>
      <c r="E6" s="33">
        <f t="shared" ref="E6:E16" si="3">(A7-A6)</f>
        <v>19</v>
      </c>
      <c r="F6" s="34">
        <f t="shared" si="0"/>
        <v>8035.6959453262607</v>
      </c>
      <c r="G6" s="35">
        <f t="shared" si="1"/>
        <v>20.940630490963485</v>
      </c>
      <c r="H6" s="13">
        <f t="shared" ref="H6:H17" si="4">H5+C6</f>
        <v>10000</v>
      </c>
      <c r="I6" s="3">
        <f t="shared" si="2"/>
        <v>26.059510754812436</v>
      </c>
      <c r="K6" s="38" t="s">
        <v>15</v>
      </c>
      <c r="L6" s="35">
        <v>1000</v>
      </c>
      <c r="M6" s="3"/>
    </row>
    <row r="7" spans="1:13" x14ac:dyDescent="0.25">
      <c r="A7" s="30">
        <v>45016</v>
      </c>
      <c r="B7" s="31">
        <v>0.05</v>
      </c>
      <c r="C7" s="32">
        <v>5000</v>
      </c>
      <c r="D7" s="33"/>
      <c r="E7" s="33">
        <f t="shared" si="3"/>
        <v>25</v>
      </c>
      <c r="F7" s="34">
        <f t="shared" si="0"/>
        <v>13056.636575817225</v>
      </c>
      <c r="G7" s="35">
        <f t="shared" si="1"/>
        <v>44.788089376876087</v>
      </c>
      <c r="H7" s="13">
        <f t="shared" si="4"/>
        <v>15000</v>
      </c>
      <c r="I7" s="3">
        <f t="shared" si="2"/>
        <v>51.454395376023967</v>
      </c>
      <c r="K7" s="39" t="s">
        <v>16</v>
      </c>
      <c r="L7" s="35">
        <f>I19*25%</f>
        <v>469.84485117924555</v>
      </c>
      <c r="M7" s="3">
        <f>IF(L7&gt;L6,L7,L6)</f>
        <v>1000</v>
      </c>
    </row>
    <row r="8" spans="1:13" ht="16.5" x14ac:dyDescent="0.3">
      <c r="A8" s="30">
        <v>45041</v>
      </c>
      <c r="B8" s="31">
        <v>0.05</v>
      </c>
      <c r="C8" s="32"/>
      <c r="D8" s="32">
        <v>1000</v>
      </c>
      <c r="E8" s="33">
        <f t="shared" si="3"/>
        <v>5</v>
      </c>
      <c r="F8" s="34">
        <f t="shared" si="0"/>
        <v>12101.424665194101</v>
      </c>
      <c r="G8" s="35">
        <f t="shared" si="1"/>
        <v>8.2909182042476459</v>
      </c>
      <c r="H8" s="13">
        <f t="shared" si="4"/>
        <v>15000</v>
      </c>
      <c r="I8" s="3">
        <f t="shared" si="2"/>
        <v>10.276787775361299</v>
      </c>
      <c r="K8" s="36" t="s">
        <v>11</v>
      </c>
      <c r="L8" s="35"/>
      <c r="M8" s="3">
        <f>IF((M4-M7)&lt;=0,0,M4-M7)</f>
        <v>767.8</v>
      </c>
    </row>
    <row r="9" spans="1:13" ht="16.5" customHeight="1" x14ac:dyDescent="0.3">
      <c r="A9" s="30">
        <v>45046</v>
      </c>
      <c r="B9" s="31">
        <v>0.05</v>
      </c>
      <c r="C9" s="32">
        <v>5000</v>
      </c>
      <c r="D9" s="33"/>
      <c r="E9" s="33">
        <f t="shared" si="3"/>
        <v>31</v>
      </c>
      <c r="F9" s="34">
        <f t="shared" si="0"/>
        <v>17109.715583398349</v>
      </c>
      <c r="G9" s="35">
        <f t="shared" si="1"/>
        <v>72.807190837756934</v>
      </c>
      <c r="H9" s="13">
        <f t="shared" si="4"/>
        <v>20000</v>
      </c>
      <c r="I9" s="3">
        <f t="shared" si="2"/>
        <v>85.10625496125067</v>
      </c>
      <c r="K9" s="10" t="s">
        <v>12</v>
      </c>
      <c r="L9" s="40">
        <v>0.5</v>
      </c>
      <c r="M9" s="11">
        <f>ROUND(M8/2,2)</f>
        <v>383.9</v>
      </c>
    </row>
    <row r="10" spans="1:13" x14ac:dyDescent="0.25">
      <c r="A10" s="30">
        <v>45077</v>
      </c>
      <c r="B10" s="31">
        <v>0.05</v>
      </c>
      <c r="C10" s="32">
        <v>5000</v>
      </c>
      <c r="D10" s="33"/>
      <c r="E10" s="33">
        <f t="shared" si="3"/>
        <v>30</v>
      </c>
      <c r="F10" s="34">
        <f t="shared" si="0"/>
        <v>22182.522774236106</v>
      </c>
      <c r="G10" s="35">
        <f t="shared" si="1"/>
        <v>91.342357543740945</v>
      </c>
      <c r="H10" s="13">
        <f t="shared" si="4"/>
        <v>25000</v>
      </c>
      <c r="I10" s="3">
        <f t="shared" si="2"/>
        <v>102.94405924134844</v>
      </c>
    </row>
    <row r="11" spans="1:13" x14ac:dyDescent="0.25">
      <c r="A11" s="30">
        <v>45107</v>
      </c>
      <c r="B11" s="31">
        <v>0.05</v>
      </c>
      <c r="C11" s="32">
        <v>5000</v>
      </c>
      <c r="D11" s="33"/>
      <c r="E11" s="33">
        <f t="shared" si="3"/>
        <v>31</v>
      </c>
      <c r="F11" s="34">
        <f t="shared" si="0"/>
        <v>27273.865131779847</v>
      </c>
      <c r="G11" s="35">
        <f t="shared" si="1"/>
        <v>116.05882598420067</v>
      </c>
      <c r="H11" s="13">
        <f t="shared" si="4"/>
        <v>30000</v>
      </c>
      <c r="I11" s="3">
        <f t="shared" si="2"/>
        <v>127.65938244187419</v>
      </c>
    </row>
    <row r="12" spans="1:13" x14ac:dyDescent="0.25">
      <c r="A12" s="30">
        <v>45138</v>
      </c>
      <c r="B12" s="31">
        <v>0.05</v>
      </c>
      <c r="C12" s="32">
        <v>5000</v>
      </c>
      <c r="D12" s="33"/>
      <c r="E12" s="33">
        <f t="shared" si="3"/>
        <v>31</v>
      </c>
      <c r="F12" s="34">
        <f t="shared" si="0"/>
        <v>32389.923957764047</v>
      </c>
      <c r="G12" s="35">
        <f t="shared" si="1"/>
        <v>137.82925632624756</v>
      </c>
      <c r="H12" s="13">
        <f t="shared" si="4"/>
        <v>35000</v>
      </c>
      <c r="I12" s="3">
        <f t="shared" si="2"/>
        <v>148.93594618218776</v>
      </c>
      <c r="K12" s="17" t="str">
        <f>"Based on Corporation D's instalment interest of $"&amp;G19&amp;", CRA will assess a penalty of $"&amp;M9</f>
        <v>Based on Corporation D's instalment interest of $1767.8, CRA will assess a penalty of $383.9</v>
      </c>
      <c r="L12" s="18"/>
      <c r="M12" s="19"/>
    </row>
    <row r="13" spans="1:13" x14ac:dyDescent="0.25">
      <c r="A13" s="30">
        <v>45169</v>
      </c>
      <c r="B13" s="31">
        <v>0.05</v>
      </c>
      <c r="C13" s="32">
        <v>5000</v>
      </c>
      <c r="D13" s="33"/>
      <c r="E13" s="33">
        <f t="shared" si="3"/>
        <v>30</v>
      </c>
      <c r="F13" s="34">
        <f t="shared" si="0"/>
        <v>37527.753214090291</v>
      </c>
      <c r="G13" s="35">
        <f t="shared" si="1"/>
        <v>154.53037000264158</v>
      </c>
      <c r="H13" s="13">
        <f t="shared" si="4"/>
        <v>40000</v>
      </c>
      <c r="I13" s="3">
        <f t="shared" si="2"/>
        <v>164.71049478615896</v>
      </c>
      <c r="K13" s="20"/>
      <c r="L13" s="21"/>
      <c r="M13" s="22"/>
    </row>
    <row r="14" spans="1:13" x14ac:dyDescent="0.25">
      <c r="A14" s="30">
        <v>45199</v>
      </c>
      <c r="B14" s="31">
        <v>0.05</v>
      </c>
      <c r="C14" s="32">
        <v>5000</v>
      </c>
      <c r="D14" s="33"/>
      <c r="E14" s="33">
        <f t="shared" si="3"/>
        <v>31</v>
      </c>
      <c r="F14" s="34">
        <f t="shared" si="0"/>
        <v>42682.283584092933</v>
      </c>
      <c r="G14" s="35">
        <f t="shared" si="1"/>
        <v>181.62646545180905</v>
      </c>
      <c r="H14" s="13">
        <f t="shared" si="4"/>
        <v>45000</v>
      </c>
      <c r="I14" s="3">
        <f t="shared" si="2"/>
        <v>191.48907366280764</v>
      </c>
      <c r="K14" s="23"/>
      <c r="L14" s="24"/>
      <c r="M14" s="25"/>
    </row>
    <row r="15" spans="1:13" x14ac:dyDescent="0.25">
      <c r="A15" s="30">
        <v>45230</v>
      </c>
      <c r="B15" s="31">
        <v>0.05</v>
      </c>
      <c r="C15" s="32">
        <v>5000</v>
      </c>
      <c r="D15" s="33"/>
      <c r="E15" s="33">
        <f t="shared" si="3"/>
        <v>30</v>
      </c>
      <c r="F15" s="34">
        <f t="shared" si="0"/>
        <v>47863.910049544742</v>
      </c>
      <c r="G15" s="35">
        <f t="shared" si="1"/>
        <v>197.09220766651561</v>
      </c>
      <c r="H15" s="13">
        <f t="shared" si="4"/>
        <v>50000</v>
      </c>
      <c r="I15" s="3">
        <f t="shared" si="2"/>
        <v>205.88811848269688</v>
      </c>
    </row>
    <row r="16" spans="1:13" ht="16.5" x14ac:dyDescent="0.3">
      <c r="A16" s="30">
        <v>45260</v>
      </c>
      <c r="B16" s="31">
        <v>0.05</v>
      </c>
      <c r="C16" s="32">
        <v>5000</v>
      </c>
      <c r="D16" s="33"/>
      <c r="E16" s="33">
        <f t="shared" si="3"/>
        <v>31</v>
      </c>
      <c r="F16" s="34">
        <f t="shared" si="0"/>
        <v>53061.002257211258</v>
      </c>
      <c r="G16" s="35">
        <f>F16*(1+B16/365)^(365/(365/E16))-F16</f>
        <v>225.79115933008143</v>
      </c>
      <c r="H16" s="13">
        <f t="shared" si="4"/>
        <v>55000</v>
      </c>
      <c r="I16" s="3">
        <f t="shared" si="2"/>
        <v>234.0422011434348</v>
      </c>
      <c r="J16" s="15"/>
      <c r="K16" s="12"/>
    </row>
    <row r="17" spans="1:9" x14ac:dyDescent="0.25">
      <c r="A17" s="30">
        <v>45291</v>
      </c>
      <c r="B17" s="31">
        <v>0.05</v>
      </c>
      <c r="C17" s="32">
        <v>5000</v>
      </c>
      <c r="D17" s="33"/>
      <c r="E17" s="33">
        <f>(A18-A17)</f>
        <v>60</v>
      </c>
      <c r="F17" s="34">
        <f t="shared" si="0"/>
        <v>58286.793416541339</v>
      </c>
      <c r="G17" s="35">
        <f>F17*(1+B17/365)^(365/(365/E17))-F17</f>
        <v>481.01063809861807</v>
      </c>
      <c r="H17" s="13">
        <f t="shared" si="4"/>
        <v>60000</v>
      </c>
      <c r="I17" s="3">
        <f t="shared" si="2"/>
        <v>495.14884237441584</v>
      </c>
    </row>
    <row r="18" spans="1:9" x14ac:dyDescent="0.25">
      <c r="A18" s="30">
        <v>45351</v>
      </c>
      <c r="B18" s="31"/>
      <c r="C18" s="32"/>
      <c r="D18" s="33"/>
      <c r="E18" s="33"/>
      <c r="F18" s="34"/>
      <c r="G18" s="35"/>
      <c r="H18" s="33"/>
      <c r="I18" s="3"/>
    </row>
    <row r="19" spans="1:9" ht="16.5" x14ac:dyDescent="0.3">
      <c r="A19" s="10" t="s">
        <v>7</v>
      </c>
      <c r="B19" s="9"/>
      <c r="C19" s="9">
        <f>SUM(C4:C17)</f>
        <v>60000</v>
      </c>
      <c r="D19" s="9"/>
      <c r="E19" s="9"/>
      <c r="F19" s="9"/>
      <c r="G19" s="9">
        <f>ROUND(SUM(G4:G18),2)</f>
        <v>1767.8</v>
      </c>
      <c r="H19" s="9"/>
      <c r="I19" s="11">
        <f>SUM(I4:I18)</f>
        <v>1879.3794047169822</v>
      </c>
    </row>
    <row r="20" spans="1:9" ht="16.5" x14ac:dyDescent="0.3">
      <c r="G20" s="16"/>
    </row>
    <row r="21" spans="1:9" x14ac:dyDescent="0.25">
      <c r="A21" s="26" t="str">
        <f>"The total instalment interest we will charge Corporation  on its balance-due day of February 29, 2024 is $"&amp;G19</f>
        <v>The total instalment interest we will charge Corporation  on its balance-due day of February 29, 2024 is $1767.8</v>
      </c>
      <c r="B21" s="27"/>
      <c r="C21" s="27"/>
      <c r="D21" s="27"/>
      <c r="E21" s="27"/>
      <c r="F21" s="27"/>
      <c r="G21" s="27"/>
      <c r="H21" s="27"/>
      <c r="I21" s="28"/>
    </row>
  </sheetData>
  <autoFilter ref="A3:G18" xr:uid="{ECEB164B-E2AA-4E76-AC59-5A5A3FDF9C2C}"/>
  <mergeCells count="2">
    <mergeCell ref="K12:M14"/>
    <mergeCell ref="A21:I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 of instalment penalty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J</dc:creator>
  <cp:lastModifiedBy>Ewa J</cp:lastModifiedBy>
  <dcterms:created xsi:type="dcterms:W3CDTF">2023-02-03T22:37:52Z</dcterms:created>
  <dcterms:modified xsi:type="dcterms:W3CDTF">2023-02-04T07:21:49Z</dcterms:modified>
</cp:coreProperties>
</file>